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DIER\OneDrive\Formation\Etudes de cas\Finance\Etude de cas Prada  IPO a Hongkong\"/>
    </mc:Choice>
  </mc:AlternateContent>
  <xr:revisionPtr revIDLastSave="595" documentId="11_FB00E0C08652DB718CF564EF9F32C43048A830EA" xr6:coauthVersionLast="45" xr6:coauthVersionMax="45" xr10:uidLastSave="{B6F1A19F-6D30-43C5-8D79-21DEAE1B6F7C}"/>
  <bookViews>
    <workbookView xWindow="-110" yWindow="-110" windowWidth="21820" windowHeight="14160" xr2:uid="{00000000-000D-0000-FFFF-FFFF00000000}"/>
  </bookViews>
  <sheets>
    <sheet name="MULTIPLES" sheetId="7" r:id="rId1"/>
    <sheet name="FORECASTS" sheetId="4" r:id="rId2"/>
    <sheet name="RATES" sheetId="8" r:id="rId3"/>
  </sheets>
  <definedNames>
    <definedName name="_xlnm.Print_Area" localSheetId="1">FORECASTS!$A$1:$K$17</definedName>
    <definedName name="_xlnm.Print_Area" localSheetId="0">MULTIPLES!$A$1:$P$12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4" l="1"/>
  <c r="E15" i="4" s="1"/>
  <c r="F15" i="4" s="1"/>
  <c r="C15" i="4"/>
  <c r="B15" i="4"/>
  <c r="I13" i="4"/>
  <c r="J13" i="4" s="1"/>
  <c r="G12" i="4"/>
  <c r="F12" i="4"/>
  <c r="E12" i="4"/>
  <c r="D12" i="4"/>
  <c r="C12" i="4"/>
  <c r="B12" i="4"/>
  <c r="G10" i="4"/>
  <c r="F10" i="4"/>
  <c r="E10" i="4"/>
  <c r="D10" i="4"/>
  <c r="C10" i="4"/>
  <c r="B10" i="4"/>
  <c r="I8" i="4"/>
  <c r="J8" i="4" s="1"/>
  <c r="G7" i="4"/>
  <c r="G8" i="4" s="1"/>
  <c r="F7" i="4"/>
  <c r="F8" i="4" s="1"/>
  <c r="E7" i="4"/>
  <c r="E8" i="4" s="1"/>
  <c r="D7" i="4"/>
  <c r="D8" i="4" s="1"/>
  <c r="C7" i="4"/>
  <c r="C8" i="4" s="1"/>
  <c r="B7" i="4"/>
  <c r="B8" i="4" s="1"/>
  <c r="G6" i="4"/>
  <c r="H6" i="4" s="1"/>
  <c r="I6" i="4" s="1"/>
  <c r="J6" i="4" s="1"/>
  <c r="F6" i="4"/>
  <c r="E6" i="4"/>
  <c r="D6" i="4"/>
  <c r="C6" i="4"/>
  <c r="B6" i="4"/>
  <c r="J4" i="4"/>
  <c r="I4" i="4"/>
  <c r="H4" i="4"/>
  <c r="G4" i="4"/>
  <c r="F4" i="4"/>
  <c r="E4" i="4"/>
  <c r="D4" i="4"/>
  <c r="C4" i="4"/>
  <c r="E14" i="4" l="1"/>
  <c r="F14" i="4"/>
  <c r="G15" i="4"/>
  <c r="G14" i="4" l="1"/>
  <c r="H15" i="4"/>
  <c r="I15" i="4" s="1"/>
  <c r="J15" i="4" s="1"/>
  <c r="F3" i="7"/>
  <c r="F2" i="7"/>
  <c r="F16" i="7" l="1"/>
  <c r="F15" i="7"/>
  <c r="F14" i="7"/>
  <c r="F13" i="7"/>
  <c r="F12" i="7"/>
  <c r="F11" i="7"/>
  <c r="F10" i="7"/>
  <c r="F9" i="7"/>
  <c r="F8" i="7"/>
  <c r="F7" i="7"/>
  <c r="F6" i="7"/>
  <c r="F5" i="7"/>
  <c r="F4" i="7"/>
</calcChain>
</file>

<file path=xl/sharedStrings.xml><?xml version="1.0" encoding="utf-8"?>
<sst xmlns="http://schemas.openxmlformats.org/spreadsheetml/2006/main" count="104" uniqueCount="82">
  <si>
    <t>LVMH</t>
  </si>
  <si>
    <t>Burberry</t>
  </si>
  <si>
    <t>Richemont</t>
  </si>
  <si>
    <t>Tiffany</t>
  </si>
  <si>
    <t>Tod's</t>
  </si>
  <si>
    <t>L'Occitane</t>
  </si>
  <si>
    <t>Trinity</t>
  </si>
  <si>
    <t>Belle International</t>
  </si>
  <si>
    <t>Bulgari</t>
  </si>
  <si>
    <t>EUR</t>
  </si>
  <si>
    <t>GBP</t>
  </si>
  <si>
    <t>CHF</t>
  </si>
  <si>
    <t>USD</t>
  </si>
  <si>
    <t>HKD</t>
  </si>
  <si>
    <t>Hermès</t>
  </si>
  <si>
    <t>Business Plan</t>
  </si>
  <si>
    <t>Coach</t>
  </si>
  <si>
    <t>Swatch</t>
  </si>
  <si>
    <t>PPR</t>
  </si>
  <si>
    <t>Pandora</t>
  </si>
  <si>
    <t>DKK</t>
  </si>
  <si>
    <t>Milan (BIT)</t>
  </si>
  <si>
    <t>Paris (Euronext)</t>
  </si>
  <si>
    <t>Hong Kong (HKEx)</t>
  </si>
  <si>
    <t>London (LSE)</t>
  </si>
  <si>
    <t>Zurich (SWX)</t>
  </si>
  <si>
    <t>New York (NYSE)</t>
  </si>
  <si>
    <t>Copenhagen  (CSE)</t>
  </si>
  <si>
    <t>Polo Ralph Lauren</t>
  </si>
  <si>
    <t>Company</t>
  </si>
  <si>
    <t>Stock Exchange</t>
  </si>
  <si>
    <t>Currency</t>
  </si>
  <si>
    <r>
      <t>Stock price
03/10/2011
(</t>
    </r>
    <r>
      <rPr>
        <b/>
        <sz val="11"/>
        <color theme="0"/>
        <rFont val="Calibri"/>
        <family val="2"/>
      </rPr>
      <t>€)</t>
    </r>
  </si>
  <si>
    <t>Shares Outstanding
(millions)</t>
  </si>
  <si>
    <t>Market Capitalization (€m)</t>
  </si>
  <si>
    <t>Debt
(€m)</t>
  </si>
  <si>
    <t>Cash
(€m)</t>
  </si>
  <si>
    <t>EBITDA FY 2010a</t>
  </si>
  <si>
    <t>EBITDA 
FY2011e</t>
  </si>
  <si>
    <t>EBITDA 
FY2012e</t>
  </si>
  <si>
    <t>Net Income FY 2010a</t>
  </si>
  <si>
    <t>Net Income 
FY2011e</t>
  </si>
  <si>
    <t>Net Income 
FY2012e</t>
  </si>
  <si>
    <t>Beta</t>
  </si>
  <si>
    <t>Tax Rate</t>
  </si>
  <si>
    <t>Note: All amounts in millions of euros except stock prices</t>
  </si>
  <si>
    <t>(€millions)</t>
  </si>
  <si>
    <t>Prada forecasts</t>
  </si>
  <si>
    <t>Actual</t>
  </si>
  <si>
    <t>Forecasts</t>
  </si>
  <si>
    <t>FY 2008</t>
  </si>
  <si>
    <t>FY 2009</t>
  </si>
  <si>
    <t>FY 2010</t>
  </si>
  <si>
    <t>FY 2011e</t>
  </si>
  <si>
    <t>FY 2012e</t>
  </si>
  <si>
    <t>FY 2013e</t>
  </si>
  <si>
    <t>FY 2014e</t>
  </si>
  <si>
    <t>FY 2015e</t>
  </si>
  <si>
    <t>FY 2016e</t>
  </si>
  <si>
    <t>Net sales</t>
  </si>
  <si>
    <t xml:space="preserve"> % growth</t>
  </si>
  <si>
    <t>EBITDA</t>
  </si>
  <si>
    <t>% Net sales</t>
  </si>
  <si>
    <t>Depreciation &amp; Amortization</t>
  </si>
  <si>
    <t>EBIT</t>
  </si>
  <si>
    <t>Net income</t>
  </si>
  <si>
    <t>CAPEX</t>
  </si>
  <si>
    <t>Working Capital Requirement (WCR)</t>
  </si>
  <si>
    <t>Government bonds</t>
  </si>
  <si>
    <t>YTM</t>
  </si>
  <si>
    <t>Corporate bond (rating)</t>
  </si>
  <si>
    <t>AAA-rated bonds</t>
  </si>
  <si>
    <t>AA-rated bonds</t>
  </si>
  <si>
    <t>A-rated bonds</t>
  </si>
  <si>
    <t>BBB-rated bonds</t>
  </si>
  <si>
    <t>High-yield bonds</t>
  </si>
  <si>
    <t>6-month maturity</t>
  </si>
  <si>
    <t>1-year maturity</t>
  </si>
  <si>
    <t>2-year maturity</t>
  </si>
  <si>
    <t>5-year maturity</t>
  </si>
  <si>
    <t>10-year maturity</t>
  </si>
  <si>
    <t>Note: YTM refers to the bond's yield to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</si>
</sst>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  <numFmt numFmtId="167" formatCode="_-* #,##0.0\ _€_-;\-* #,##0.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0" borderId="4" xfId="0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6" fontId="3" fillId="0" borderId="1" xfId="2" applyNumberFormat="1" applyFont="1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0" fontId="3" fillId="0" borderId="9" xfId="0" applyFont="1" applyBorder="1"/>
    <xf numFmtId="165" fontId="0" fillId="0" borderId="14" xfId="1" applyNumberFormat="1" applyFont="1" applyBorder="1" applyAlignment="1">
      <alignment horizontal="right"/>
    </xf>
    <xf numFmtId="166" fontId="3" fillId="0" borderId="3" xfId="2" applyNumberFormat="1" applyFon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166" fontId="3" fillId="0" borderId="10" xfId="2" applyNumberFormat="1" applyFont="1" applyBorder="1" applyAlignment="1">
      <alignment horizontal="right"/>
    </xf>
    <xf numFmtId="165" fontId="0" fillId="0" borderId="9" xfId="1" applyNumberFormat="1" applyFont="1" applyBorder="1" applyAlignment="1">
      <alignment horizontal="right"/>
    </xf>
    <xf numFmtId="165" fontId="0" fillId="0" borderId="10" xfId="1" applyNumberFormat="1" applyFont="1" applyBorder="1" applyAlignment="1">
      <alignment horizontal="right"/>
    </xf>
    <xf numFmtId="166" fontId="3" fillId="0" borderId="9" xfId="2" applyNumberFormat="1" applyFont="1" applyBorder="1" applyAlignment="1">
      <alignment horizontal="right"/>
    </xf>
    <xf numFmtId="0" fontId="0" fillId="0" borderId="3" xfId="0" applyFont="1" applyBorder="1"/>
    <xf numFmtId="0" fontId="0" fillId="0" borderId="1" xfId="0" applyFont="1" applyBorder="1"/>
    <xf numFmtId="0" fontId="0" fillId="0" borderId="7" xfId="0" applyFont="1" applyBorder="1"/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9" xfId="0" applyFont="1" applyBorder="1"/>
    <xf numFmtId="0" fontId="0" fillId="0" borderId="6" xfId="0" applyFont="1" applyBorder="1"/>
    <xf numFmtId="0" fontId="0" fillId="0" borderId="6" xfId="0" applyFont="1" applyBorder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0" fillId="0" borderId="13" xfId="0" applyFont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4" fillId="0" borderId="1" xfId="0" applyFont="1" applyBorder="1"/>
    <xf numFmtId="0" fontId="0" fillId="0" borderId="0" xfId="0" applyBorder="1"/>
    <xf numFmtId="0" fontId="0" fillId="0" borderId="14" xfId="0" applyFill="1" applyBorder="1"/>
    <xf numFmtId="0" fontId="0" fillId="0" borderId="3" xfId="0" applyFill="1" applyBorder="1"/>
    <xf numFmtId="165" fontId="0" fillId="0" borderId="0" xfId="1" applyNumberFormat="1" applyFont="1" applyBorder="1" applyAlignment="1">
      <alignment horizontal="right"/>
    </xf>
    <xf numFmtId="165" fontId="0" fillId="0" borderId="4" xfId="1" applyNumberFormat="1" applyFont="1" applyFill="1" applyBorder="1" applyAlignment="1">
      <alignment horizontal="right" indent="1"/>
    </xf>
    <xf numFmtId="165" fontId="5" fillId="0" borderId="4" xfId="1" applyNumberFormat="1" applyFont="1" applyFill="1" applyBorder="1"/>
    <xf numFmtId="165" fontId="0" fillId="0" borderId="4" xfId="1" applyNumberFormat="1" applyFont="1" applyFill="1" applyBorder="1"/>
    <xf numFmtId="164" fontId="0" fillId="0" borderId="14" xfId="1" applyNumberFormat="1" applyFont="1" applyBorder="1"/>
    <xf numFmtId="165" fontId="0" fillId="0" borderId="1" xfId="1" applyNumberFormat="1" applyFont="1" applyFill="1" applyBorder="1" applyAlignment="1">
      <alignment horizontal="right" indent="1"/>
    </xf>
    <xf numFmtId="164" fontId="0" fillId="0" borderId="3" xfId="1" applyNumberFormat="1" applyFont="1" applyBorder="1"/>
    <xf numFmtId="165" fontId="5" fillId="0" borderId="1" xfId="1" applyNumberFormat="1" applyFont="1" applyFill="1" applyBorder="1"/>
    <xf numFmtId="165" fontId="0" fillId="0" borderId="1" xfId="1" applyNumberFormat="1" applyFont="1" applyFill="1" applyBorder="1"/>
    <xf numFmtId="0" fontId="0" fillId="0" borderId="1" xfId="0" applyFill="1" applyBorder="1"/>
    <xf numFmtId="0" fontId="0" fillId="0" borderId="3" xfId="0" applyBorder="1" applyAlignment="1">
      <alignment horizontal="center"/>
    </xf>
    <xf numFmtId="9" fontId="0" fillId="0" borderId="1" xfId="2" applyFont="1" applyBorder="1"/>
    <xf numFmtId="9" fontId="0" fillId="0" borderId="4" xfId="2" applyFont="1" applyBorder="1"/>
    <xf numFmtId="0" fontId="0" fillId="0" borderId="14" xfId="0" applyBorder="1"/>
    <xf numFmtId="0" fontId="0" fillId="0" borderId="4" xfId="0" applyBorder="1" applyAlignment="1">
      <alignment horizontal="center"/>
    </xf>
    <xf numFmtId="0" fontId="4" fillId="0" borderId="4" xfId="0" applyFont="1" applyBorder="1"/>
    <xf numFmtId="0" fontId="0" fillId="0" borderId="4" xfId="0" applyFill="1" applyBorder="1"/>
    <xf numFmtId="0" fontId="0" fillId="0" borderId="15" xfId="0" applyBorder="1"/>
    <xf numFmtId="0" fontId="0" fillId="0" borderId="13" xfId="0" applyBorder="1"/>
    <xf numFmtId="0" fontId="0" fillId="0" borderId="11" xfId="0" applyFill="1" applyBorder="1"/>
    <xf numFmtId="0" fontId="4" fillId="0" borderId="11" xfId="0" applyFont="1" applyBorder="1"/>
    <xf numFmtId="10" fontId="0" fillId="0" borderId="1" xfId="2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right"/>
    </xf>
    <xf numFmtId="10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horizontal="right"/>
    </xf>
    <xf numFmtId="0" fontId="0" fillId="0" borderId="4" xfId="0" applyFont="1" applyBorder="1" applyAlignment="1">
      <alignment horizontal="left"/>
    </xf>
    <xf numFmtId="10" fontId="0" fillId="0" borderId="4" xfId="2" applyNumberFormat="1" applyFont="1" applyBorder="1" applyAlignment="1">
      <alignment horizontal="center"/>
    </xf>
    <xf numFmtId="0" fontId="0" fillId="0" borderId="8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167" fontId="0" fillId="0" borderId="1" xfId="1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0" borderId="1" xfId="2" applyNumberFormat="1" applyFont="1" applyBorder="1" applyAlignment="1">
      <alignment horizontal="center"/>
    </xf>
    <xf numFmtId="164" fontId="0" fillId="3" borderId="4" xfId="1" applyNumberFormat="1" applyFont="1" applyFill="1" applyBorder="1" applyAlignment="1">
      <alignment horizontal="center"/>
    </xf>
    <xf numFmtId="167" fontId="0" fillId="3" borderId="1" xfId="1" applyNumberFormat="1" applyFont="1" applyFill="1" applyBorder="1" applyAlignment="1">
      <alignment horizontal="center"/>
    </xf>
    <xf numFmtId="165" fontId="0" fillId="3" borderId="1" xfId="1" applyNumberFormat="1" applyFont="1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165" fontId="0" fillId="0" borderId="7" xfId="1" applyNumberFormat="1" applyFont="1" applyBorder="1" applyAlignment="1">
      <alignment horizontal="right"/>
    </xf>
    <xf numFmtId="165" fontId="0" fillId="0" borderId="4" xfId="1" applyNumberFormat="1" applyFont="1" applyBorder="1" applyAlignment="1">
      <alignment horizontal="right"/>
    </xf>
    <xf numFmtId="165" fontId="0" fillId="0" borderId="8" xfId="1" applyNumberFormat="1" applyFont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24"/>
  <sheetViews>
    <sheetView tabSelected="1" workbookViewId="0">
      <selection activeCell="D33" sqref="D33"/>
    </sheetView>
  </sheetViews>
  <sheetFormatPr defaultColWidth="9.26953125" defaultRowHeight="14.5" x14ac:dyDescent="0.35"/>
  <cols>
    <col min="1" max="1" width="16.90625" style="1" customWidth="1"/>
    <col min="2" max="2" width="16" style="3" customWidth="1"/>
    <col min="3" max="3" width="9.26953125" style="2" customWidth="1"/>
    <col min="4" max="4" width="13.1796875" style="2" customWidth="1"/>
    <col min="5" max="6" width="12.08984375" style="2" customWidth="1"/>
    <col min="7" max="8" width="10.453125" style="1" customWidth="1"/>
    <col min="9" max="11" width="8.36328125" style="45" customWidth="1"/>
    <col min="12" max="14" width="11.453125" style="58" customWidth="1"/>
    <col min="15" max="15" width="9.26953125" style="3"/>
    <col min="16" max="16" width="11.26953125" style="1" customWidth="1"/>
    <col min="17" max="17" width="2.26953125" style="1" customWidth="1"/>
    <col min="18" max="16384" width="9.26953125" style="1"/>
  </cols>
  <sheetData>
    <row r="1" spans="1:18" s="2" customFormat="1" ht="43.5" x14ac:dyDescent="0.35">
      <c r="A1" s="18" t="s">
        <v>29</v>
      </c>
      <c r="B1" s="89" t="s">
        <v>30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  <c r="N1" s="5" t="s">
        <v>42</v>
      </c>
      <c r="O1" s="5" t="s">
        <v>43</v>
      </c>
      <c r="P1" s="5" t="s">
        <v>44</v>
      </c>
      <c r="Q1" s="5"/>
      <c r="R1" s="59"/>
    </row>
    <row r="2" spans="1:18" x14ac:dyDescent="0.35">
      <c r="A2" s="7" t="s">
        <v>7</v>
      </c>
      <c r="B2" s="47" t="s">
        <v>23</v>
      </c>
      <c r="C2" s="14" t="s">
        <v>13</v>
      </c>
      <c r="D2" s="82">
        <v>1.32</v>
      </c>
      <c r="E2" s="83">
        <v>8404.2999999999993</v>
      </c>
      <c r="F2" s="84">
        <f>D2*E2</f>
        <v>11093.675999999999</v>
      </c>
      <c r="G2" s="50">
        <v>6</v>
      </c>
      <c r="H2" s="50">
        <v>556</v>
      </c>
      <c r="I2" s="51">
        <v>478</v>
      </c>
      <c r="J2" s="51">
        <v>597</v>
      </c>
      <c r="K2" s="51">
        <v>720</v>
      </c>
      <c r="L2" s="52">
        <v>375</v>
      </c>
      <c r="M2" s="52">
        <v>470</v>
      </c>
      <c r="N2" s="52">
        <v>557</v>
      </c>
      <c r="O2" s="53">
        <v>1.1100000000000001</v>
      </c>
      <c r="P2" s="61">
        <v>0.18</v>
      </c>
      <c r="Q2" s="9"/>
      <c r="R2" s="3"/>
    </row>
    <row r="3" spans="1:18" x14ac:dyDescent="0.35">
      <c r="A3" s="8" t="s">
        <v>8</v>
      </c>
      <c r="B3" s="48" t="s">
        <v>21</v>
      </c>
      <c r="C3" s="15" t="s">
        <v>9</v>
      </c>
      <c r="D3" s="85">
        <v>7.6</v>
      </c>
      <c r="E3" s="83">
        <v>302</v>
      </c>
      <c r="F3" s="84">
        <f>D3*E3</f>
        <v>2295.1999999999998</v>
      </c>
      <c r="G3" s="54">
        <v>494</v>
      </c>
      <c r="H3" s="54">
        <v>283</v>
      </c>
      <c r="I3" s="51">
        <v>160</v>
      </c>
      <c r="J3" s="51">
        <v>193</v>
      </c>
      <c r="K3" s="51">
        <v>229</v>
      </c>
      <c r="L3" s="52">
        <v>51</v>
      </c>
      <c r="M3" s="52">
        <v>95</v>
      </c>
      <c r="N3" s="52">
        <v>123</v>
      </c>
      <c r="O3" s="55">
        <v>0.68</v>
      </c>
      <c r="P3" s="60">
        <v>0.16</v>
      </c>
      <c r="Q3" s="9"/>
      <c r="R3" s="3"/>
    </row>
    <row r="4" spans="1:18" x14ac:dyDescent="0.35">
      <c r="A4" s="10" t="s">
        <v>1</v>
      </c>
      <c r="B4" s="3" t="s">
        <v>24</v>
      </c>
      <c r="C4" s="2" t="s">
        <v>10</v>
      </c>
      <c r="D4" s="85">
        <v>13.85</v>
      </c>
      <c r="E4" s="83">
        <v>431.3</v>
      </c>
      <c r="F4" s="84">
        <f t="shared" ref="F4:F16" si="0">D4*E4</f>
        <v>5973.5050000000001</v>
      </c>
      <c r="G4" s="54">
        <v>287</v>
      </c>
      <c r="H4" s="54">
        <v>398</v>
      </c>
      <c r="I4" s="51">
        <v>378</v>
      </c>
      <c r="J4" s="51">
        <v>468</v>
      </c>
      <c r="K4" s="51">
        <v>546</v>
      </c>
      <c r="L4" s="52">
        <v>217</v>
      </c>
      <c r="M4" s="52">
        <v>278</v>
      </c>
      <c r="N4" s="52">
        <v>332</v>
      </c>
      <c r="O4" s="55">
        <v>1.24</v>
      </c>
      <c r="P4" s="60">
        <v>0.3</v>
      </c>
      <c r="Q4" s="9"/>
      <c r="R4" s="3"/>
    </row>
    <row r="5" spans="1:18" x14ac:dyDescent="0.35">
      <c r="A5" s="8" t="s">
        <v>14</v>
      </c>
      <c r="B5" s="48" t="s">
        <v>22</v>
      </c>
      <c r="C5" s="15" t="s">
        <v>9</v>
      </c>
      <c r="D5" s="85">
        <v>154.94</v>
      </c>
      <c r="E5" s="83">
        <v>105.2</v>
      </c>
      <c r="F5" s="84">
        <f t="shared" si="0"/>
        <v>16299.688</v>
      </c>
      <c r="G5" s="54">
        <v>64</v>
      </c>
      <c r="H5" s="54">
        <v>989</v>
      </c>
      <c r="I5" s="51">
        <v>733</v>
      </c>
      <c r="J5" s="51">
        <v>828</v>
      </c>
      <c r="K5" s="51">
        <v>936</v>
      </c>
      <c r="L5" s="52">
        <v>426</v>
      </c>
      <c r="M5" s="52">
        <v>495</v>
      </c>
      <c r="N5" s="52">
        <v>554</v>
      </c>
      <c r="O5" s="55">
        <v>0.25</v>
      </c>
      <c r="P5" s="60">
        <v>0.33</v>
      </c>
      <c r="Q5" s="9"/>
      <c r="R5" s="3"/>
    </row>
    <row r="6" spans="1:18" x14ac:dyDescent="0.35">
      <c r="A6" s="8" t="s">
        <v>5</v>
      </c>
      <c r="B6" s="48" t="s">
        <v>23</v>
      </c>
      <c r="C6" s="15" t="s">
        <v>13</v>
      </c>
      <c r="D6" s="82">
        <v>1.83</v>
      </c>
      <c r="E6" s="83">
        <v>1453.6</v>
      </c>
      <c r="F6" s="84">
        <f t="shared" si="0"/>
        <v>2660.0879999999997</v>
      </c>
      <c r="G6" s="54">
        <v>85</v>
      </c>
      <c r="H6" s="54">
        <v>280</v>
      </c>
      <c r="I6" s="51">
        <v>164</v>
      </c>
      <c r="J6" s="51">
        <v>197</v>
      </c>
      <c r="K6" s="51">
        <v>238</v>
      </c>
      <c r="L6" s="52">
        <v>97</v>
      </c>
      <c r="M6" s="52">
        <v>120</v>
      </c>
      <c r="N6" s="52">
        <v>145</v>
      </c>
      <c r="O6" s="55">
        <v>0.98</v>
      </c>
      <c r="P6" s="60">
        <v>0.25</v>
      </c>
      <c r="Q6" s="9"/>
      <c r="R6" s="3"/>
    </row>
    <row r="7" spans="1:18" x14ac:dyDescent="0.35">
      <c r="A7" s="10" t="s">
        <v>0</v>
      </c>
      <c r="B7" s="3" t="s">
        <v>22</v>
      </c>
      <c r="C7" s="2" t="s">
        <v>9</v>
      </c>
      <c r="D7" s="85">
        <v>113.11</v>
      </c>
      <c r="E7" s="83">
        <v>490.6</v>
      </c>
      <c r="F7" s="84">
        <f t="shared" si="0"/>
        <v>55491.766000000003</v>
      </c>
      <c r="G7" s="54">
        <v>5266</v>
      </c>
      <c r="H7" s="54">
        <v>2802</v>
      </c>
      <c r="I7" s="51">
        <v>5295</v>
      </c>
      <c r="J7" s="51">
        <v>5965</v>
      </c>
      <c r="K7" s="51">
        <v>6635</v>
      </c>
      <c r="L7" s="52">
        <v>2286</v>
      </c>
      <c r="M7" s="52">
        <v>2936</v>
      </c>
      <c r="N7" s="52">
        <v>3363</v>
      </c>
      <c r="O7" s="55">
        <v>0.97</v>
      </c>
      <c r="P7" s="60">
        <v>0.33</v>
      </c>
      <c r="Q7" s="9"/>
      <c r="R7" s="3"/>
    </row>
    <row r="8" spans="1:18" x14ac:dyDescent="0.35">
      <c r="A8" s="10" t="s">
        <v>2</v>
      </c>
      <c r="B8" s="3" t="s">
        <v>25</v>
      </c>
      <c r="C8" s="2" t="s">
        <v>11</v>
      </c>
      <c r="D8" s="85">
        <v>41.35</v>
      </c>
      <c r="E8" s="83">
        <v>575.79999999999995</v>
      </c>
      <c r="F8" s="84">
        <f t="shared" si="0"/>
        <v>23809.329999999998</v>
      </c>
      <c r="G8" s="54">
        <v>701</v>
      </c>
      <c r="H8" s="54">
        <v>1213</v>
      </c>
      <c r="I8" s="51">
        <v>1572</v>
      </c>
      <c r="J8" s="51">
        <v>1947</v>
      </c>
      <c r="K8" s="51">
        <v>2150</v>
      </c>
      <c r="L8" s="52">
        <v>1019</v>
      </c>
      <c r="M8" s="52">
        <v>1330</v>
      </c>
      <c r="N8" s="52">
        <v>1517</v>
      </c>
      <c r="O8" s="55">
        <v>1.1200000000000001</v>
      </c>
      <c r="P8" s="60">
        <v>0.15</v>
      </c>
      <c r="Q8" s="9"/>
      <c r="R8" s="3"/>
    </row>
    <row r="9" spans="1:18" x14ac:dyDescent="0.35">
      <c r="A9" s="8" t="s">
        <v>3</v>
      </c>
      <c r="B9" s="48" t="s">
        <v>26</v>
      </c>
      <c r="C9" s="15" t="s">
        <v>12</v>
      </c>
      <c r="D9" s="85">
        <v>44.56</v>
      </c>
      <c r="E9" s="83">
        <v>126.3</v>
      </c>
      <c r="F9" s="84">
        <f t="shared" si="0"/>
        <v>5627.9279999999999</v>
      </c>
      <c r="G9" s="54">
        <v>372</v>
      </c>
      <c r="H9" s="54">
        <v>487</v>
      </c>
      <c r="I9" s="51">
        <v>512</v>
      </c>
      <c r="J9" s="51">
        <v>572</v>
      </c>
      <c r="K9" s="51">
        <v>636</v>
      </c>
      <c r="L9" s="52">
        <v>255</v>
      </c>
      <c r="M9" s="52">
        <v>296</v>
      </c>
      <c r="N9" s="52">
        <v>339</v>
      </c>
      <c r="O9" s="55">
        <v>1.91</v>
      </c>
      <c r="P9" s="60">
        <v>0.34</v>
      </c>
      <c r="Q9" s="9"/>
      <c r="R9" s="3"/>
    </row>
    <row r="10" spans="1:18" x14ac:dyDescent="0.35">
      <c r="A10" s="8" t="s">
        <v>4</v>
      </c>
      <c r="B10" s="48" t="s">
        <v>21</v>
      </c>
      <c r="C10" s="15" t="s">
        <v>9</v>
      </c>
      <c r="D10" s="85">
        <v>78.069999999999993</v>
      </c>
      <c r="E10" s="83">
        <v>30.6</v>
      </c>
      <c r="F10" s="84">
        <f t="shared" si="0"/>
        <v>2388.942</v>
      </c>
      <c r="G10" s="54">
        <v>75</v>
      </c>
      <c r="H10" s="54">
        <v>196</v>
      </c>
      <c r="I10" s="51">
        <v>194</v>
      </c>
      <c r="J10" s="51">
        <v>220</v>
      </c>
      <c r="K10" s="51">
        <v>246</v>
      </c>
      <c r="L10" s="52">
        <v>108</v>
      </c>
      <c r="M10" s="52">
        <v>123</v>
      </c>
      <c r="N10" s="52">
        <v>139</v>
      </c>
      <c r="O10" s="55">
        <v>0.47</v>
      </c>
      <c r="P10" s="60">
        <v>0.32</v>
      </c>
      <c r="Q10" s="9"/>
      <c r="R10" s="3"/>
    </row>
    <row r="11" spans="1:18" x14ac:dyDescent="0.35">
      <c r="A11" s="8" t="s">
        <v>6</v>
      </c>
      <c r="B11" s="48" t="s">
        <v>23</v>
      </c>
      <c r="C11" s="15" t="s">
        <v>13</v>
      </c>
      <c r="D11" s="85">
        <v>0.7</v>
      </c>
      <c r="E11" s="83">
        <v>1713.7</v>
      </c>
      <c r="F11" s="84">
        <f t="shared" si="0"/>
        <v>1199.5899999999999</v>
      </c>
      <c r="G11" s="54">
        <v>65</v>
      </c>
      <c r="H11" s="54">
        <v>47</v>
      </c>
      <c r="I11" s="51">
        <v>44</v>
      </c>
      <c r="J11" s="51">
        <v>62</v>
      </c>
      <c r="K11" s="51">
        <v>79</v>
      </c>
      <c r="L11" s="52">
        <v>30</v>
      </c>
      <c r="M11" s="52">
        <v>43</v>
      </c>
      <c r="N11" s="52">
        <v>58</v>
      </c>
      <c r="O11" s="55">
        <v>0.76</v>
      </c>
      <c r="P11" s="60">
        <v>0.34</v>
      </c>
      <c r="Q11" s="9"/>
      <c r="R11" s="3"/>
    </row>
    <row r="12" spans="1:18" x14ac:dyDescent="0.35">
      <c r="A12" s="10" t="s">
        <v>16</v>
      </c>
      <c r="B12" s="3" t="s">
        <v>26</v>
      </c>
      <c r="C12" s="15" t="s">
        <v>12</v>
      </c>
      <c r="D12" s="85">
        <v>40.39</v>
      </c>
      <c r="E12" s="83">
        <v>301.60000000000002</v>
      </c>
      <c r="F12" s="84">
        <f t="shared" si="0"/>
        <v>12181.624000000002</v>
      </c>
      <c r="G12" s="54">
        <v>18</v>
      </c>
      <c r="H12" s="54">
        <v>684</v>
      </c>
      <c r="I12" s="56">
        <v>935</v>
      </c>
      <c r="J12" s="56">
        <v>1064</v>
      </c>
      <c r="K12" s="56">
        <v>1176</v>
      </c>
      <c r="L12" s="57">
        <v>538</v>
      </c>
      <c r="M12" s="57">
        <v>646</v>
      </c>
      <c r="N12" s="57">
        <v>719</v>
      </c>
      <c r="O12" s="55">
        <v>1.34</v>
      </c>
      <c r="P12" s="60">
        <v>0.33</v>
      </c>
      <c r="Q12" s="9"/>
      <c r="R12" s="3"/>
    </row>
    <row r="13" spans="1:18" x14ac:dyDescent="0.35">
      <c r="A13" s="10" t="s">
        <v>17</v>
      </c>
      <c r="B13" s="3" t="s">
        <v>25</v>
      </c>
      <c r="C13" s="15" t="s">
        <v>11</v>
      </c>
      <c r="D13" s="85">
        <v>84.41</v>
      </c>
      <c r="E13" s="83">
        <v>148.69999999999999</v>
      </c>
      <c r="F13" s="84">
        <f t="shared" si="0"/>
        <v>12551.766999999998</v>
      </c>
      <c r="G13" s="54">
        <v>83</v>
      </c>
      <c r="H13" s="54">
        <v>2517</v>
      </c>
      <c r="I13" s="56">
        <v>1214</v>
      </c>
      <c r="J13" s="56">
        <v>1341</v>
      </c>
      <c r="K13" s="56">
        <v>1499</v>
      </c>
      <c r="L13" s="57">
        <v>786</v>
      </c>
      <c r="M13" s="57">
        <v>942</v>
      </c>
      <c r="N13" s="57">
        <v>1060</v>
      </c>
      <c r="O13" s="55">
        <v>1.1200000000000001</v>
      </c>
      <c r="P13" s="60">
        <v>0.25</v>
      </c>
      <c r="Q13" s="9"/>
      <c r="R13" s="3"/>
    </row>
    <row r="14" spans="1:18" x14ac:dyDescent="0.35">
      <c r="A14" s="10" t="s">
        <v>18</v>
      </c>
      <c r="B14" s="3" t="s">
        <v>22</v>
      </c>
      <c r="C14" s="15" t="s">
        <v>9</v>
      </c>
      <c r="D14" s="85">
        <v>108.92</v>
      </c>
      <c r="E14" s="83">
        <v>126.3</v>
      </c>
      <c r="F14" s="84">
        <f t="shared" si="0"/>
        <v>13756.596</v>
      </c>
      <c r="G14" s="54">
        <v>4464</v>
      </c>
      <c r="H14" s="54">
        <v>3125</v>
      </c>
      <c r="I14" s="56">
        <v>1957</v>
      </c>
      <c r="J14" s="56">
        <v>2188</v>
      </c>
      <c r="K14" s="56">
        <v>2390</v>
      </c>
      <c r="L14" s="57">
        <v>897</v>
      </c>
      <c r="M14" s="57">
        <v>1078</v>
      </c>
      <c r="N14" s="57">
        <v>1275</v>
      </c>
      <c r="O14" s="55">
        <v>0.82</v>
      </c>
      <c r="P14" s="60">
        <v>0.28000000000000003</v>
      </c>
      <c r="Q14" s="9"/>
      <c r="R14" s="3"/>
    </row>
    <row r="15" spans="1:18" x14ac:dyDescent="0.35">
      <c r="A15" s="10" t="s">
        <v>28</v>
      </c>
      <c r="B15" s="3" t="s">
        <v>26</v>
      </c>
      <c r="C15" s="15" t="s">
        <v>12</v>
      </c>
      <c r="D15" s="85">
        <v>90.4</v>
      </c>
      <c r="E15" s="83">
        <v>97.8</v>
      </c>
      <c r="F15" s="84">
        <f t="shared" si="0"/>
        <v>8841.1200000000008</v>
      </c>
      <c r="G15" s="54">
        <v>201</v>
      </c>
      <c r="H15" s="54">
        <v>461</v>
      </c>
      <c r="I15" s="56">
        <v>661</v>
      </c>
      <c r="J15" s="56">
        <v>774</v>
      </c>
      <c r="K15" s="56">
        <v>862</v>
      </c>
      <c r="L15" s="57">
        <v>359</v>
      </c>
      <c r="M15" s="57">
        <v>420</v>
      </c>
      <c r="N15" s="57">
        <v>461</v>
      </c>
      <c r="O15" s="55">
        <v>1.29</v>
      </c>
      <c r="P15" s="60">
        <v>0.4</v>
      </c>
      <c r="Q15" s="9"/>
      <c r="R15" s="3"/>
    </row>
    <row r="16" spans="1:18" x14ac:dyDescent="0.35">
      <c r="A16" s="66" t="s">
        <v>19</v>
      </c>
      <c r="B16" s="46" t="s">
        <v>27</v>
      </c>
      <c r="C16" s="15" t="s">
        <v>20</v>
      </c>
      <c r="D16" s="85">
        <v>41.65</v>
      </c>
      <c r="E16" s="83">
        <v>129.6</v>
      </c>
      <c r="F16" s="84">
        <f t="shared" si="0"/>
        <v>5397.8399999999992</v>
      </c>
      <c r="G16" s="54">
        <v>66</v>
      </c>
      <c r="H16" s="54">
        <v>208</v>
      </c>
      <c r="I16" s="56">
        <v>361</v>
      </c>
      <c r="J16" s="56">
        <v>470</v>
      </c>
      <c r="K16" s="56">
        <v>568</v>
      </c>
      <c r="L16" s="57">
        <v>231</v>
      </c>
      <c r="M16" s="57">
        <v>344</v>
      </c>
      <c r="N16" s="57">
        <v>435</v>
      </c>
      <c r="O16" s="55">
        <v>0.4</v>
      </c>
      <c r="P16" s="60">
        <v>0.18</v>
      </c>
      <c r="Q16" s="9"/>
      <c r="R16" s="3"/>
    </row>
    <row r="17" spans="1:18" ht="6.5" customHeight="1" x14ac:dyDescent="0.35">
      <c r="A17" s="12"/>
      <c r="B17" s="67"/>
      <c r="C17" s="16"/>
      <c r="D17" s="16"/>
      <c r="E17" s="16"/>
      <c r="F17" s="16"/>
      <c r="G17" s="68"/>
      <c r="H17" s="68"/>
      <c r="I17" s="69"/>
      <c r="J17" s="69"/>
      <c r="K17" s="69"/>
      <c r="L17" s="68"/>
      <c r="M17" s="68"/>
      <c r="N17" s="68"/>
      <c r="O17" s="67"/>
      <c r="P17" s="13"/>
      <c r="Q17" s="11"/>
      <c r="R17" s="3"/>
    </row>
    <row r="18" spans="1:18" x14ac:dyDescent="0.35">
      <c r="A18" s="1" t="s">
        <v>45</v>
      </c>
      <c r="B18" s="62"/>
      <c r="C18" s="63"/>
      <c r="D18" s="63"/>
      <c r="E18" s="63"/>
      <c r="F18" s="63"/>
      <c r="G18" s="6"/>
      <c r="H18" s="6"/>
      <c r="I18" s="64"/>
      <c r="J18" s="64"/>
      <c r="K18" s="64"/>
      <c r="L18" s="65"/>
      <c r="M18" s="65"/>
      <c r="N18" s="65"/>
      <c r="O18" s="62"/>
      <c r="P18" s="6"/>
      <c r="Q18" s="6"/>
    </row>
    <row r="20" spans="1:18" x14ac:dyDescent="0.35">
      <c r="E20" s="79"/>
      <c r="F20" s="80"/>
      <c r="I20" s="49"/>
      <c r="J20" s="20"/>
      <c r="K20" s="49"/>
    </row>
    <row r="21" spans="1:18" x14ac:dyDescent="0.35">
      <c r="D21" s="80"/>
    </row>
    <row r="23" spans="1:18" x14ac:dyDescent="0.35">
      <c r="D23" s="81"/>
    </row>
    <row r="24" spans="1:18" x14ac:dyDescent="0.35">
      <c r="D24" s="81"/>
    </row>
  </sheetData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6"/>
  <sheetViews>
    <sheetView workbookViewId="0">
      <selection activeCell="D2" sqref="D1:G1048576"/>
    </sheetView>
  </sheetViews>
  <sheetFormatPr defaultColWidth="9.1796875" defaultRowHeight="14.5" x14ac:dyDescent="0.35"/>
  <cols>
    <col min="1" max="1" width="31.1796875" style="31" customWidth="1"/>
    <col min="2" max="10" width="10.08984375" style="42" customWidth="1"/>
    <col min="11" max="11" width="1.453125" style="43" customWidth="1"/>
    <col min="12" max="16384" width="9.1796875" style="31"/>
  </cols>
  <sheetData>
    <row r="1" spans="1:12" x14ac:dyDescent="0.35">
      <c r="A1" s="17" t="s">
        <v>47</v>
      </c>
      <c r="B1" s="90" t="s">
        <v>48</v>
      </c>
      <c r="C1" s="90"/>
      <c r="D1" s="90"/>
      <c r="E1" s="90" t="s">
        <v>15</v>
      </c>
      <c r="F1" s="90"/>
      <c r="G1" s="90"/>
      <c r="H1" s="90" t="s">
        <v>49</v>
      </c>
      <c r="I1" s="90"/>
      <c r="J1" s="90"/>
      <c r="K1" s="4"/>
      <c r="L1" s="30"/>
    </row>
    <row r="2" spans="1:12" x14ac:dyDescent="0.35">
      <c r="A2" s="17" t="s">
        <v>46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54</v>
      </c>
      <c r="G2" s="4" t="s">
        <v>55</v>
      </c>
      <c r="H2" s="4" t="s">
        <v>56</v>
      </c>
      <c r="I2" s="4" t="s">
        <v>57</v>
      </c>
      <c r="J2" s="4" t="s">
        <v>58</v>
      </c>
      <c r="K2" s="4"/>
      <c r="L2" s="30"/>
    </row>
    <row r="3" spans="1:12" x14ac:dyDescent="0.35">
      <c r="A3" s="32" t="s">
        <v>59</v>
      </c>
      <c r="B3" s="86">
        <v>1648</v>
      </c>
      <c r="C3" s="87">
        <v>1561</v>
      </c>
      <c r="D3" s="88">
        <v>2047</v>
      </c>
      <c r="E3" s="86">
        <v>2392</v>
      </c>
      <c r="F3" s="87">
        <v>2804</v>
      </c>
      <c r="G3" s="88">
        <v>3173</v>
      </c>
      <c r="H3" s="22">
        <v>3506</v>
      </c>
      <c r="I3" s="22">
        <v>3765</v>
      </c>
      <c r="J3" s="22">
        <v>4040</v>
      </c>
      <c r="K3" s="33"/>
      <c r="L3" s="30"/>
    </row>
    <row r="4" spans="1:12" x14ac:dyDescent="0.35">
      <c r="A4" s="21" t="s">
        <v>60</v>
      </c>
      <c r="B4" s="25"/>
      <c r="C4" s="19">
        <f t="shared" ref="C4:J4" si="0">(C3-B3)/B3</f>
        <v>-5.2791262135922327E-2</v>
      </c>
      <c r="D4" s="26">
        <f t="shared" si="0"/>
        <v>0.31133888532991671</v>
      </c>
      <c r="E4" s="29">
        <f t="shared" si="0"/>
        <v>0.16853932584269662</v>
      </c>
      <c r="F4" s="19">
        <f t="shared" si="0"/>
        <v>0.17224080267558528</v>
      </c>
      <c r="G4" s="26">
        <f t="shared" si="0"/>
        <v>0.13159771754636235</v>
      </c>
      <c r="H4" s="29">
        <f t="shared" si="0"/>
        <v>0.10494799873936338</v>
      </c>
      <c r="I4" s="19">
        <f t="shared" si="0"/>
        <v>7.3873359954363949E-2</v>
      </c>
      <c r="J4" s="19">
        <f t="shared" si="0"/>
        <v>7.3041168658698544E-2</v>
      </c>
      <c r="K4" s="34"/>
      <c r="L4" s="30"/>
    </row>
    <row r="5" spans="1:12" x14ac:dyDescent="0.35">
      <c r="A5" s="35" t="s">
        <v>61</v>
      </c>
      <c r="B5" s="27">
        <v>282</v>
      </c>
      <c r="C5" s="20">
        <v>290</v>
      </c>
      <c r="D5" s="28">
        <v>534</v>
      </c>
      <c r="E5" s="27">
        <v>652</v>
      </c>
      <c r="F5" s="20">
        <v>814</v>
      </c>
      <c r="G5" s="28">
        <v>964</v>
      </c>
      <c r="H5" s="24"/>
      <c r="I5" s="20"/>
      <c r="J5" s="20"/>
      <c r="K5" s="34"/>
      <c r="L5" s="30"/>
    </row>
    <row r="6" spans="1:12" x14ac:dyDescent="0.35">
      <c r="A6" s="21" t="s">
        <v>62</v>
      </c>
      <c r="B6" s="29">
        <f t="shared" ref="B6:G6" si="1">B5/B$3</f>
        <v>0.17111650485436894</v>
      </c>
      <c r="C6" s="19">
        <f t="shared" si="1"/>
        <v>0.18577834721332478</v>
      </c>
      <c r="D6" s="26">
        <f t="shared" si="1"/>
        <v>0.2608695652173913</v>
      </c>
      <c r="E6" s="29">
        <f t="shared" si="1"/>
        <v>0.27257525083612039</v>
      </c>
      <c r="F6" s="19">
        <f t="shared" si="1"/>
        <v>0.29029957203994294</v>
      </c>
      <c r="G6" s="26">
        <f t="shared" si="1"/>
        <v>0.30381342578001891</v>
      </c>
      <c r="H6" s="23">
        <f>G6</f>
        <v>0.30381342578001891</v>
      </c>
      <c r="I6" s="19">
        <f>H6</f>
        <v>0.30381342578001891</v>
      </c>
      <c r="J6" s="19">
        <f>I6</f>
        <v>0.30381342578001891</v>
      </c>
      <c r="K6" s="34"/>
      <c r="L6" s="30"/>
    </row>
    <row r="7" spans="1:12" x14ac:dyDescent="0.35">
      <c r="A7" s="35" t="s">
        <v>63</v>
      </c>
      <c r="B7" s="27">
        <f t="shared" ref="B7:G7" si="2">B5-B9</f>
        <v>92</v>
      </c>
      <c r="C7" s="20">
        <f t="shared" si="2"/>
        <v>103</v>
      </c>
      <c r="D7" s="28">
        <f t="shared" si="2"/>
        <v>118</v>
      </c>
      <c r="E7" s="27">
        <f t="shared" si="2"/>
        <v>135</v>
      </c>
      <c r="F7" s="20">
        <f t="shared" si="2"/>
        <v>159</v>
      </c>
      <c r="G7" s="28">
        <f t="shared" si="2"/>
        <v>177</v>
      </c>
      <c r="H7" s="24"/>
      <c r="I7" s="20"/>
      <c r="J7" s="20"/>
      <c r="K7" s="34"/>
      <c r="L7" s="30"/>
    </row>
    <row r="8" spans="1:12" x14ac:dyDescent="0.35">
      <c r="A8" s="21" t="s">
        <v>62</v>
      </c>
      <c r="B8" s="29">
        <f t="shared" ref="B8:G8" si="3">B7/B$3</f>
        <v>5.5825242718446605E-2</v>
      </c>
      <c r="C8" s="19">
        <f t="shared" si="3"/>
        <v>6.5983344010249842E-2</v>
      </c>
      <c r="D8" s="26">
        <f t="shared" si="3"/>
        <v>5.7645334636052759E-2</v>
      </c>
      <c r="E8" s="29">
        <f t="shared" si="3"/>
        <v>5.6438127090301E-2</v>
      </c>
      <c r="F8" s="19">
        <f t="shared" si="3"/>
        <v>5.6704707560627676E-2</v>
      </c>
      <c r="G8" s="26">
        <f t="shared" si="3"/>
        <v>5.5783170501103055E-2</v>
      </c>
      <c r="H8" s="23">
        <v>0.04</v>
      </c>
      <c r="I8" s="19">
        <f>H8</f>
        <v>0.04</v>
      </c>
      <c r="J8" s="19">
        <f>I8</f>
        <v>0.04</v>
      </c>
      <c r="K8" s="34"/>
      <c r="L8" s="30"/>
    </row>
    <row r="9" spans="1:12" x14ac:dyDescent="0.35">
      <c r="A9" s="35" t="s">
        <v>64</v>
      </c>
      <c r="B9" s="27">
        <v>190</v>
      </c>
      <c r="C9" s="20">
        <v>187</v>
      </c>
      <c r="D9" s="28">
        <v>416</v>
      </c>
      <c r="E9" s="27">
        <v>517</v>
      </c>
      <c r="F9" s="20">
        <v>655</v>
      </c>
      <c r="G9" s="28">
        <v>787</v>
      </c>
      <c r="H9" s="24"/>
      <c r="I9" s="20"/>
      <c r="J9" s="20"/>
      <c r="K9" s="34"/>
      <c r="L9" s="30"/>
    </row>
    <row r="10" spans="1:12" x14ac:dyDescent="0.35">
      <c r="A10" s="21" t="s">
        <v>62</v>
      </c>
      <c r="B10" s="29">
        <f t="shared" ref="B10:G12" si="4">B9/B$3</f>
        <v>0.11529126213592233</v>
      </c>
      <c r="C10" s="19">
        <f t="shared" si="4"/>
        <v>0.11979500320307496</v>
      </c>
      <c r="D10" s="26">
        <f t="shared" si="4"/>
        <v>0.20322423058133854</v>
      </c>
      <c r="E10" s="29">
        <f t="shared" si="4"/>
        <v>0.21613712374581939</v>
      </c>
      <c r="F10" s="19">
        <f t="shared" si="4"/>
        <v>0.23359486447931527</v>
      </c>
      <c r="G10" s="26">
        <f t="shared" si="4"/>
        <v>0.24803025527891584</v>
      </c>
      <c r="H10" s="23"/>
      <c r="I10" s="19"/>
      <c r="J10" s="19"/>
      <c r="K10" s="34"/>
      <c r="L10" s="30"/>
    </row>
    <row r="11" spans="1:12" x14ac:dyDescent="0.35">
      <c r="A11" s="35" t="s">
        <v>65</v>
      </c>
      <c r="B11" s="27">
        <v>101</v>
      </c>
      <c r="C11" s="20">
        <v>103</v>
      </c>
      <c r="D11" s="28">
        <v>251</v>
      </c>
      <c r="E11" s="27">
        <v>333</v>
      </c>
      <c r="F11" s="20">
        <v>432</v>
      </c>
      <c r="G11" s="28">
        <v>527</v>
      </c>
      <c r="H11" s="24"/>
      <c r="I11" s="20"/>
      <c r="J11" s="20"/>
      <c r="K11" s="34"/>
      <c r="L11" s="30"/>
    </row>
    <row r="12" spans="1:12" x14ac:dyDescent="0.35">
      <c r="A12" s="21" t="s">
        <v>62</v>
      </c>
      <c r="B12" s="29">
        <f t="shared" si="4"/>
        <v>6.1286407766990292E-2</v>
      </c>
      <c r="C12" s="19">
        <f t="shared" si="4"/>
        <v>6.5983344010249842E-2</v>
      </c>
      <c r="D12" s="26">
        <f t="shared" si="4"/>
        <v>0.12261846604787494</v>
      </c>
      <c r="E12" s="29">
        <f t="shared" si="4"/>
        <v>0.13921404682274247</v>
      </c>
      <c r="F12" s="19">
        <f t="shared" si="4"/>
        <v>0.15406562054208273</v>
      </c>
      <c r="G12" s="26">
        <f t="shared" si="4"/>
        <v>0.16608887488181531</v>
      </c>
      <c r="H12" s="29"/>
      <c r="I12" s="19"/>
      <c r="J12" s="19"/>
      <c r="K12" s="34"/>
      <c r="L12" s="30"/>
    </row>
    <row r="13" spans="1:12" x14ac:dyDescent="0.35">
      <c r="A13" s="35" t="s">
        <v>66</v>
      </c>
      <c r="B13" s="27">
        <v>159</v>
      </c>
      <c r="C13" s="20">
        <v>118</v>
      </c>
      <c r="D13" s="28">
        <v>174</v>
      </c>
      <c r="E13" s="27">
        <v>247</v>
      </c>
      <c r="F13" s="20">
        <v>281</v>
      </c>
      <c r="G13" s="28">
        <v>211</v>
      </c>
      <c r="H13" s="24">
        <v>133.4</v>
      </c>
      <c r="I13" s="20">
        <f>H13</f>
        <v>133.4</v>
      </c>
      <c r="J13" s="20">
        <f>I13</f>
        <v>133.4</v>
      </c>
      <c r="K13" s="34"/>
      <c r="L13" s="30"/>
    </row>
    <row r="14" spans="1:12" x14ac:dyDescent="0.35">
      <c r="A14" s="35" t="s">
        <v>67</v>
      </c>
      <c r="B14" s="27">
        <v>271</v>
      </c>
      <c r="C14" s="20">
        <v>259</v>
      </c>
      <c r="D14" s="28">
        <v>321</v>
      </c>
      <c r="E14" s="27">
        <f>E15*E3</f>
        <v>375.10112359550561</v>
      </c>
      <c r="F14" s="20">
        <f>F15*F3</f>
        <v>439.70884220810939</v>
      </c>
      <c r="G14" s="28">
        <f>G15*G3</f>
        <v>497.57352222765019</v>
      </c>
      <c r="H14" s="24"/>
      <c r="I14" s="20"/>
      <c r="J14" s="20"/>
      <c r="K14" s="34"/>
      <c r="L14" s="30"/>
    </row>
    <row r="15" spans="1:12" x14ac:dyDescent="0.35">
      <c r="A15" s="21" t="s">
        <v>62</v>
      </c>
      <c r="B15" s="29">
        <f>B14/B$3</f>
        <v>0.16444174757281554</v>
      </c>
      <c r="C15" s="19">
        <f>C14/C$3</f>
        <v>0.16591928251121077</v>
      </c>
      <c r="D15" s="26">
        <f>D14/D$3</f>
        <v>0.15681485100146556</v>
      </c>
      <c r="E15" s="29">
        <f t="shared" ref="E15:J15" si="5">D15</f>
        <v>0.15681485100146556</v>
      </c>
      <c r="F15" s="19">
        <f t="shared" si="5"/>
        <v>0.15681485100146556</v>
      </c>
      <c r="G15" s="26">
        <f t="shared" si="5"/>
        <v>0.15681485100146556</v>
      </c>
      <c r="H15" s="23">
        <f t="shared" si="5"/>
        <v>0.15681485100146556</v>
      </c>
      <c r="I15" s="19">
        <f t="shared" si="5"/>
        <v>0.15681485100146556</v>
      </c>
      <c r="J15" s="19">
        <f t="shared" si="5"/>
        <v>0.15681485100146556</v>
      </c>
      <c r="K15" s="34"/>
      <c r="L15" s="30"/>
    </row>
    <row r="16" spans="1:12" ht="5.25" customHeight="1" x14ac:dyDescent="0.35">
      <c r="A16" s="36"/>
      <c r="B16" s="37"/>
      <c r="C16" s="38"/>
      <c r="D16" s="39"/>
      <c r="E16" s="37"/>
      <c r="F16" s="38"/>
      <c r="G16" s="39"/>
      <c r="H16" s="40"/>
      <c r="I16" s="38"/>
      <c r="J16" s="38"/>
      <c r="K16" s="41"/>
      <c r="L16" s="30"/>
    </row>
  </sheetData>
  <mergeCells count="3">
    <mergeCell ref="E1:G1"/>
    <mergeCell ref="H1:J1"/>
    <mergeCell ref="B1:D1"/>
  </mergeCells>
  <pageMargins left="0.7" right="0.7" top="0.75" bottom="0.75" header="0.3" footer="0.3"/>
  <pageSetup paperSize="9" orientation="landscape" r:id="rId1"/>
  <ignoredErrors>
    <ignoredError sqref="B7:H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K8"/>
  <sheetViews>
    <sheetView zoomScaleNormal="100" workbookViewId="0">
      <selection activeCell="D33" sqref="D33"/>
    </sheetView>
  </sheetViews>
  <sheetFormatPr defaultColWidth="9.1796875" defaultRowHeight="14.5" x14ac:dyDescent="0.35"/>
  <cols>
    <col min="1" max="1" width="18" style="31" customWidth="1"/>
    <col min="2" max="2" width="7.08984375" style="42" customWidth="1"/>
    <col min="3" max="3" width="4.36328125" style="42" customWidth="1"/>
    <col min="4" max="4" width="17.81640625" style="42" customWidth="1"/>
    <col min="5" max="5" width="8.453125" style="42" customWidth="1"/>
    <col min="6" max="6" width="0.81640625" style="42" customWidth="1"/>
    <col min="7" max="7" width="25.453125" style="42" customWidth="1"/>
    <col min="8" max="10" width="11.1796875" style="42" customWidth="1"/>
    <col min="11" max="11" width="1.453125" style="43" customWidth="1"/>
    <col min="12" max="16384" width="9.1796875" style="31"/>
  </cols>
  <sheetData>
    <row r="1" spans="1:7" x14ac:dyDescent="0.35">
      <c r="A1" s="17" t="s">
        <v>68</v>
      </c>
      <c r="B1" s="4" t="s">
        <v>69</v>
      </c>
      <c r="C1" s="44"/>
      <c r="D1" s="18" t="s">
        <v>70</v>
      </c>
      <c r="E1" s="4" t="s">
        <v>69</v>
      </c>
      <c r="F1" s="44"/>
      <c r="G1" s="72"/>
    </row>
    <row r="2" spans="1:7" x14ac:dyDescent="0.35">
      <c r="A2" s="32" t="s">
        <v>76</v>
      </c>
      <c r="B2" s="73">
        <v>8.0000000000000002E-3</v>
      </c>
      <c r="C2" s="74"/>
      <c r="D2" s="75" t="s">
        <v>71</v>
      </c>
      <c r="E2" s="76">
        <v>3.9800000000000002E-2</v>
      </c>
      <c r="F2" s="77"/>
      <c r="G2" s="72"/>
    </row>
    <row r="3" spans="1:7" x14ac:dyDescent="0.35">
      <c r="A3" s="35" t="s">
        <v>77</v>
      </c>
      <c r="B3" s="70">
        <v>1.21E-2</v>
      </c>
      <c r="D3" s="71" t="s">
        <v>72</v>
      </c>
      <c r="E3" s="70">
        <v>4.1200000000000001E-2</v>
      </c>
      <c r="F3" s="78"/>
      <c r="G3" s="72"/>
    </row>
    <row r="4" spans="1:7" x14ac:dyDescent="0.35">
      <c r="A4" s="35" t="s">
        <v>78</v>
      </c>
      <c r="B4" s="70">
        <v>1.6899999999999998E-2</v>
      </c>
      <c r="D4" s="71" t="s">
        <v>73</v>
      </c>
      <c r="E4" s="70">
        <v>4.3499999999999997E-2</v>
      </c>
      <c r="F4" s="78"/>
      <c r="G4" s="72"/>
    </row>
    <row r="5" spans="1:7" x14ac:dyDescent="0.35">
      <c r="A5" s="35" t="s">
        <v>79</v>
      </c>
      <c r="B5" s="70">
        <v>2.7099999999999999E-2</v>
      </c>
      <c r="D5" s="71" t="s">
        <v>74</v>
      </c>
      <c r="E5" s="70">
        <v>5.0900000000000001E-2</v>
      </c>
      <c r="F5" s="78"/>
      <c r="G5" s="72"/>
    </row>
    <row r="6" spans="1:7" x14ac:dyDescent="0.35">
      <c r="A6" s="35" t="s">
        <v>80</v>
      </c>
      <c r="B6" s="70">
        <v>3.5499999999999997E-2</v>
      </c>
      <c r="D6" s="71" t="s">
        <v>75</v>
      </c>
      <c r="E6" s="70">
        <v>6.6699999999999995E-2</v>
      </c>
      <c r="F6" s="78"/>
      <c r="G6" s="72"/>
    </row>
    <row r="7" spans="1:7" ht="7.5" customHeight="1" x14ac:dyDescent="0.35">
      <c r="A7" s="36"/>
      <c r="B7" s="38"/>
      <c r="C7" s="38"/>
      <c r="D7" s="38"/>
      <c r="E7" s="38"/>
      <c r="F7" s="39"/>
      <c r="G7" s="72"/>
    </row>
    <row r="8" spans="1:7" x14ac:dyDescent="0.35">
      <c r="A8" s="31" t="s">
        <v>81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MULTIPLES</vt:lpstr>
      <vt:lpstr>FORECASTS</vt:lpstr>
      <vt:lpstr>RATES</vt:lpstr>
      <vt:lpstr>FORECASTS!Print_Area</vt:lpstr>
      <vt:lpstr>MULTIPLES!Print_Area</vt:lpstr>
    </vt:vector>
  </TitlesOfParts>
  <Company>INSEAD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GROMB Denis</dc:creator>
  <cp:lastModifiedBy>DIDIER COUTTON</cp:lastModifiedBy>
  <cp:lastPrinted>2013-07-03T12:34:52Z</cp:lastPrinted>
  <dcterms:created xsi:type="dcterms:W3CDTF">2013-07-01T16:22:42Z</dcterms:created>
  <dcterms:modified xsi:type="dcterms:W3CDTF">2020-01-31T08:53:45Z</dcterms:modified>
</cp:coreProperties>
</file>